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67" tabRatio="714"/>
  </bookViews>
  <sheets>
    <sheet name="汇总" sheetId="1" r:id="rId1"/>
    <sheet name="第100章" sheetId="16" r:id="rId2"/>
    <sheet name="第400章" sheetId="22" r:id="rId3"/>
    <sheet name="Sheet1 (3)" sheetId="17" state="hidden" r:id="rId4"/>
  </sheets>
  <definedNames>
    <definedName name="_xlnm._FilterDatabase" localSheetId="1" hidden="1">第100章!$C$1:$C$12</definedName>
    <definedName name="_xlnm._FilterDatabase" localSheetId="2" hidden="1">第400章!$D$1:$D$8</definedName>
    <definedName name="_xlnm._FilterDatabase" localSheetId="3" hidden="1">'Sheet1 (3)'!$B$1:$B$37</definedName>
    <definedName name="_xlnm.Print_Titles" localSheetId="1">第100章!$1:$5</definedName>
    <definedName name="_xlnm.Print_Titles" localSheetId="2">第400章!$1:$5</definedName>
  </definedNames>
  <calcPr calcId="144525"/>
</workbook>
</file>

<file path=xl/sharedStrings.xml><?xml version="1.0" encoding="utf-8"?>
<sst xmlns="http://schemas.openxmlformats.org/spreadsheetml/2006/main" count="240" uniqueCount="126">
  <si>
    <t>工程量清单汇总表</t>
  </si>
  <si>
    <t>项目名称：桥梁维修加固工程（伸缩缝胶条更换）</t>
  </si>
  <si>
    <t>序号</t>
  </si>
  <si>
    <t>章次</t>
  </si>
  <si>
    <t>科目名称</t>
  </si>
  <si>
    <t>控制价
（元）</t>
  </si>
  <si>
    <t>投标报价（元）</t>
  </si>
  <si>
    <t>总则</t>
  </si>
  <si>
    <t>桥梁、涵洞</t>
  </si>
  <si>
    <r>
      <rPr>
        <sz val="12"/>
        <color indexed="8"/>
        <rFont val="宋体"/>
        <charset val="134"/>
      </rPr>
      <t>第100章</t>
    </r>
    <r>
      <rPr>
        <sz val="12"/>
        <color indexed="8"/>
        <rFont val="Times New Roman"/>
        <charset val="134"/>
      </rPr>
      <t>~</t>
    </r>
    <r>
      <rPr>
        <sz val="12"/>
        <color indexed="8"/>
        <rFont val="宋体"/>
        <charset val="134"/>
      </rPr>
      <t>700章清单合计</t>
    </r>
  </si>
  <si>
    <t>投标报价</t>
  </si>
  <si>
    <t>工程量清单</t>
  </si>
  <si>
    <t>清单     第100章     总则</t>
  </si>
  <si>
    <t>子目号</t>
  </si>
  <si>
    <t>单位</t>
  </si>
  <si>
    <t>数量</t>
  </si>
  <si>
    <t>投标控制价</t>
  </si>
  <si>
    <t>投标价</t>
  </si>
  <si>
    <t>单价</t>
  </si>
  <si>
    <t>合价</t>
  </si>
  <si>
    <t>101</t>
  </si>
  <si>
    <t>工程保险费</t>
  </si>
  <si>
    <t>101-1</t>
  </si>
  <si>
    <t>工程一切险</t>
  </si>
  <si>
    <t>总额</t>
  </si>
  <si>
    <t>101-2</t>
  </si>
  <si>
    <t>第三者责任险</t>
  </si>
  <si>
    <t>101-3</t>
  </si>
  <si>
    <t>工伤保险</t>
  </si>
  <si>
    <t>102</t>
  </si>
  <si>
    <t>工程管理</t>
  </si>
  <si>
    <t>102-3</t>
  </si>
  <si>
    <t>安全生产费用</t>
  </si>
  <si>
    <t>清单  第100章  合计   人民币(元)</t>
  </si>
  <si>
    <t>清单     第400章     桥梁、涵洞</t>
  </si>
  <si>
    <t>子目名称</t>
  </si>
  <si>
    <t>412</t>
  </si>
  <si>
    <t>桥梁附属设施维修更换</t>
  </si>
  <si>
    <t>412-2</t>
  </si>
  <si>
    <t>修补伸缩缝</t>
  </si>
  <si>
    <t>m</t>
  </si>
  <si>
    <t>清单  第400章  合计   人民币(元)</t>
  </si>
  <si>
    <t>苗木数量清单报价表</t>
  </si>
  <si>
    <t>名称</t>
  </si>
  <si>
    <t>规格与相关要求</t>
  </si>
  <si>
    <t xml:space="preserve">土球直径
 (宽度*厚度cm) </t>
  </si>
  <si>
    <t>苗木报价</t>
  </si>
  <si>
    <t>备注</t>
  </si>
  <si>
    <t>巴西野牡丹</t>
  </si>
  <si>
    <t>H30xP25，25株/m2</t>
  </si>
  <si>
    <t>株</t>
  </si>
  <si>
    <t>袋装苗</t>
  </si>
  <si>
    <t>株型自然饱满</t>
  </si>
  <si>
    <t>扶桑</t>
  </si>
  <si>
    <t>红花继木</t>
  </si>
  <si>
    <t>H30xP20，36株/m2</t>
  </si>
  <si>
    <t>红叶石楠</t>
  </si>
  <si>
    <t>黄金叶</t>
  </si>
  <si>
    <t>金森女贞</t>
  </si>
  <si>
    <t>蓝花莉</t>
  </si>
  <si>
    <t>H25xP20，36株/m2</t>
  </si>
  <si>
    <t>毛杜鹃</t>
  </si>
  <si>
    <t>紫花马缨丹</t>
  </si>
  <si>
    <t>H20xP20，49株/m2</t>
  </si>
  <si>
    <t>阔叶结缕草</t>
  </si>
  <si>
    <t>满铺</t>
  </si>
  <si>
    <t>㎡</t>
  </si>
  <si>
    <t>丛生小叶紫薇</t>
  </si>
  <si>
    <t>（丛生）火焰红，低分枝，地径5-6cm，自然高＞2.2m，冠幅＞1.8m</t>
  </si>
  <si>
    <t>40*30</t>
  </si>
  <si>
    <t>容器苗，树型完整，冠幅饱满</t>
  </si>
  <si>
    <t>大腹木棉</t>
  </si>
  <si>
    <t>腹径29-34cm，自然高≥6.0m，冠幅≥2.5m，枝下高＞2.8m，全冠</t>
  </si>
  <si>
    <t>120*100</t>
  </si>
  <si>
    <t>容器苗，五轮分枝以上，树姿优美</t>
  </si>
  <si>
    <t>粉花单瓣夹竹桃</t>
  </si>
  <si>
    <t>自然高150cm，冠幅130cm</t>
  </si>
  <si>
    <t>枫香</t>
  </si>
  <si>
    <t>胸径10-11cm，自然高≥5.0m，冠幅≥2.5m，枝下高＞2.8m，全冠</t>
  </si>
  <si>
    <t>80*60</t>
  </si>
  <si>
    <t>地栽苗，三级分枝以上，树型完整</t>
  </si>
  <si>
    <t>宫粉紫荆</t>
  </si>
  <si>
    <t>胸径12-14cm，自然高≥4.5m，冠幅≥2.5m，枝下高＞2.5m，全冠</t>
  </si>
  <si>
    <t>容器苗，三级分枝以上，树型完整</t>
  </si>
  <si>
    <t>红花继木球</t>
  </si>
  <si>
    <t>自然高150cm，冠幅150cm</t>
  </si>
  <si>
    <t>红花夹竹桃</t>
  </si>
  <si>
    <t>红叶石楠球</t>
  </si>
  <si>
    <t>黄山栾树</t>
  </si>
  <si>
    <t>移植苗，三级分枝以上，树型完整</t>
  </si>
  <si>
    <t>金桂</t>
  </si>
  <si>
    <t>地径8-9cm，枝下高&lt;0.6m，自然高≥2.5m，冠幅≥2.2m，全冠</t>
  </si>
  <si>
    <t>50*40</t>
  </si>
  <si>
    <t>容器苗，5分枝以上,树型完整，冠幅饱满</t>
  </si>
  <si>
    <t>柳叶红千层</t>
  </si>
  <si>
    <t>地径5-6cm，自然高250cm，冠幅150cm</t>
  </si>
  <si>
    <t>麻楝A</t>
  </si>
  <si>
    <t>胸径17-19cm，高度≥6.0m，冠幅≥3.5m，三级以上分枝，全骨架</t>
  </si>
  <si>
    <t>美国凌霄</t>
  </si>
  <si>
    <t>株长≥80cm，冠幅≥35cm,3株/m</t>
  </si>
  <si>
    <t>20*15</t>
  </si>
  <si>
    <t>容器苗，花量大多分枝，冠幅饱满，前期用竹竿牵引</t>
  </si>
  <si>
    <t>美丽异木棉</t>
  </si>
  <si>
    <t>胸径12-14cm，自然高≥5.0m，冠幅≥2.5m，枝下高＞2.8m，全骨架</t>
  </si>
  <si>
    <t>移植苗，三轮分枝以上，树姿优美</t>
  </si>
  <si>
    <t>爬山虎</t>
  </si>
  <si>
    <t>容器苗，冠幅饱满，前期用竹竿牵引</t>
  </si>
  <si>
    <t>炮仗花</t>
  </si>
  <si>
    <t>乔化红叶石楠</t>
  </si>
  <si>
    <t>地径8-9cm，自然高≥3.0m，冠幅≥2.2m，自然形</t>
  </si>
  <si>
    <t>双荚槐</t>
  </si>
  <si>
    <t>自然高200cm，冠幅150cm</t>
  </si>
  <si>
    <t>容器苗，树姿优美，冠幅饱满</t>
  </si>
  <si>
    <t>同安红三角梅A</t>
  </si>
  <si>
    <t>地径5-6cm，自然高≥1.8m，冠幅≥1.5m，自然形</t>
  </si>
  <si>
    <t>同安红三角梅B</t>
  </si>
  <si>
    <t>地径3-4cm，自然高≥1.5m，冠幅≥1.2m，自然形</t>
  </si>
  <si>
    <t>香樟B</t>
  </si>
  <si>
    <t>胸径15-17cm，自然高≥5.5m，冠幅≥3.5m，枝下高＞2.8m，全冠</t>
  </si>
  <si>
    <t>移植苗，三级分枝以上树姿优美，冠幅饱满</t>
  </si>
  <si>
    <t>香樟C</t>
  </si>
  <si>
    <t>胸径12-14cm，自然高≥5.0m，冠幅≥3.0m，枝下高＞2.8m，全冠</t>
  </si>
  <si>
    <t>移植苗，三级分枝以上，树姿优美，冠幅饱满</t>
  </si>
  <si>
    <t>洋紫荆</t>
  </si>
  <si>
    <t>银叶金合欢</t>
  </si>
  <si>
    <t>紫叶李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</si>
</sst>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0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4"/>
      <color theme="1"/>
      <name val="宋体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charset val="134"/>
    </font>
    <font>
      <sz val="14"/>
      <color indexed="8"/>
      <name val="SansSerif"/>
      <charset val="2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Calibri"/>
      <charset val="134"/>
    </font>
    <font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27" applyNumberFormat="0" applyAlignment="0" applyProtection="0">
      <alignment vertical="center"/>
    </xf>
    <xf numFmtId="0" fontId="42" fillId="11" borderId="23" applyNumberFormat="0" applyAlignment="0" applyProtection="0">
      <alignment vertical="center"/>
    </xf>
    <xf numFmtId="0" fontId="43" fillId="12" borderId="28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8" fillId="0" borderId="0"/>
    <xf numFmtId="0" fontId="0" fillId="0" borderId="0"/>
  </cellStyleXfs>
  <cellXfs count="115">
    <xf numFmtId="0" fontId="0" fillId="0" borderId="0" xfId="0">
      <alignment vertical="center"/>
    </xf>
    <xf numFmtId="0" fontId="0" fillId="0" borderId="0" xfId="50" applyAlignment="1">
      <alignment horizontal="center"/>
    </xf>
    <xf numFmtId="0" fontId="1" fillId="0" borderId="0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locked="0" hidden="1"/>
    </xf>
    <xf numFmtId="0" fontId="8" fillId="0" borderId="0" xfId="0" applyFont="1" applyFill="1" applyProtection="1">
      <alignment vertical="center"/>
      <protection locked="0" hidden="1"/>
    </xf>
    <xf numFmtId="0" fontId="0" fillId="0" borderId="0" xfId="0" applyFont="1" applyFill="1" applyProtection="1">
      <alignment vertical="center"/>
      <protection locked="0" hidden="1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0" fillId="0" borderId="0" xfId="0" applyFont="1" applyProtection="1">
      <alignment vertical="center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176" fontId="9" fillId="0" borderId="0" xfId="0" applyNumberFormat="1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locked="0"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77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locked="0"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6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177" fontId="15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5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Fill="1" applyBorder="1" applyAlignment="1" applyProtection="1">
      <alignment horizontal="center" vertical="center" wrapText="1"/>
      <protection hidden="1"/>
    </xf>
    <xf numFmtId="0" fontId="1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Fill="1" applyBorder="1" applyAlignment="1" applyProtection="1">
      <alignment horizontal="center" vertical="center" wrapText="1"/>
      <protection hidden="1"/>
    </xf>
    <xf numFmtId="0" fontId="15" fillId="0" borderId="9" xfId="0" applyFont="1" applyFill="1" applyBorder="1" applyAlignment="1" applyProtection="1">
      <alignment horizontal="center" vertical="center" wrapText="1"/>
      <protection hidden="1"/>
    </xf>
    <xf numFmtId="177" fontId="15" fillId="0" borderId="9" xfId="0" applyNumberFormat="1" applyFont="1" applyFill="1" applyBorder="1" applyAlignment="1" applyProtection="1">
      <alignment horizontal="center" vertical="center" wrapText="1"/>
      <protection hidden="1"/>
    </xf>
    <xf numFmtId="177" fontId="15" fillId="0" borderId="9" xfId="0" applyNumberFormat="1" applyFont="1" applyFill="1" applyBorder="1" applyAlignment="1" applyProtection="1">
      <alignment horizontal="right" vertical="center" wrapText="1"/>
      <protection hidden="1"/>
    </xf>
    <xf numFmtId="176" fontId="14" fillId="0" borderId="9" xfId="0" applyNumberFormat="1" applyFont="1" applyFill="1" applyBorder="1" applyAlignment="1" applyProtection="1">
      <alignment horizontal="center" vertical="center" wrapText="1"/>
      <protection hidden="1"/>
    </xf>
    <xf numFmtId="176" fontId="14" fillId="0" borderId="9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hidden="1"/>
    </xf>
    <xf numFmtId="177" fontId="12" fillId="0" borderId="11" xfId="0" applyNumberFormat="1" applyFont="1" applyFill="1" applyBorder="1" applyAlignment="1" applyProtection="1">
      <alignment horizontal="center" vertical="center" wrapText="1"/>
      <protection hidden="1"/>
    </xf>
    <xf numFmtId="177" fontId="15" fillId="0" borderId="11" xfId="0" applyNumberFormat="1" applyFont="1" applyFill="1" applyBorder="1" applyAlignment="1" applyProtection="1">
      <alignment horizontal="center" vertical="center" wrapText="1"/>
      <protection hidden="1"/>
    </xf>
    <xf numFmtId="176" fontId="16" fillId="0" borderId="11" xfId="0" applyNumberFormat="1" applyFont="1" applyFill="1" applyBorder="1" applyAlignment="1" applyProtection="1">
      <alignment horizontal="center" vertical="center"/>
      <protection hidden="1"/>
    </xf>
    <xf numFmtId="176" fontId="14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Fill="1" applyBorder="1" applyAlignment="1" applyProtection="1">
      <alignment horizontal="center" vertical="center" wrapText="1"/>
      <protection hidden="1"/>
    </xf>
    <xf numFmtId="17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177" fontId="18" fillId="0" borderId="1" xfId="0" applyNumberFormat="1" applyFont="1" applyFill="1" applyBorder="1" applyAlignment="1" applyProtection="1">
      <alignment horizontal="right" vertical="center" wrapText="1"/>
      <protection hidden="1"/>
    </xf>
    <xf numFmtId="176" fontId="16" fillId="0" borderId="1" xfId="0" applyNumberFormat="1" applyFont="1" applyFill="1" applyBorder="1" applyAlignment="1" applyProtection="1">
      <alignment horizontal="right" vertical="center" wrapText="1"/>
      <protection hidden="1"/>
    </xf>
    <xf numFmtId="177" fontId="16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7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8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7" xfId="0" applyFont="1" applyFill="1" applyBorder="1" applyAlignment="1" applyProtection="1">
      <alignment horizontal="center" vertical="center" wrapText="1"/>
      <protection hidden="1"/>
    </xf>
    <xf numFmtId="0" fontId="18" fillId="0" borderId="9" xfId="0" applyFont="1" applyFill="1" applyBorder="1" applyAlignment="1" applyProtection="1">
      <alignment horizontal="center" vertical="center" wrapText="1"/>
      <protection hidden="1"/>
    </xf>
    <xf numFmtId="177" fontId="18" fillId="0" borderId="9" xfId="0" applyNumberFormat="1" applyFont="1" applyFill="1" applyBorder="1" applyAlignment="1" applyProtection="1">
      <alignment horizontal="center" vertical="center" wrapText="1"/>
      <protection hidden="1"/>
    </xf>
    <xf numFmtId="176" fontId="17" fillId="0" borderId="9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11" xfId="0" applyFont="1" applyFill="1" applyBorder="1" applyProtection="1">
      <alignment vertical="center"/>
      <protection hidden="1"/>
    </xf>
    <xf numFmtId="176" fontId="17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0" fillId="0" borderId="0" xfId="0" applyFont="1" applyFill="1" applyBorder="1" applyAlignment="1" applyProtection="1">
      <alignment horizontal="left" vertical="top" wrapText="1"/>
      <protection hidden="1"/>
    </xf>
    <xf numFmtId="0" fontId="20" fillId="0" borderId="0" xfId="0" applyFont="1" applyFill="1" applyAlignment="1" applyProtection="1">
      <alignment horizontal="left" vertical="top" wrapText="1"/>
      <protection hidden="1"/>
    </xf>
    <xf numFmtId="0" fontId="21" fillId="0" borderId="0" xfId="0" applyFont="1" applyFill="1" applyBorder="1" applyAlignment="1" applyProtection="1">
      <alignment horizontal="center" vertical="top" wrapText="1"/>
      <protection hidden="1"/>
    </xf>
    <xf numFmtId="0" fontId="10" fillId="0" borderId="15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Fill="1" applyBorder="1" applyAlignment="1" applyProtection="1">
      <alignment horizontal="left" vertical="top" wrapText="1"/>
      <protection hidden="1"/>
    </xf>
    <xf numFmtId="0" fontId="23" fillId="0" borderId="16" xfId="0" applyFont="1" applyFill="1" applyBorder="1" applyAlignment="1" applyProtection="1">
      <alignment horizontal="center" vertical="center" wrapText="1"/>
      <protection hidden="1"/>
    </xf>
    <xf numFmtId="0" fontId="23" fillId="0" borderId="17" xfId="0" applyFont="1" applyFill="1" applyBorder="1" applyAlignment="1" applyProtection="1">
      <alignment horizontal="center" vertical="center" wrapText="1"/>
      <protection hidden="1"/>
    </xf>
    <xf numFmtId="0" fontId="23" fillId="0" borderId="18" xfId="0" applyFont="1" applyFill="1" applyBorder="1" applyAlignment="1" applyProtection="1">
      <alignment horizontal="center" vertical="center" wrapText="1"/>
      <protection hidden="1"/>
    </xf>
    <xf numFmtId="0" fontId="23" fillId="0" borderId="19" xfId="0" applyFont="1" applyFill="1" applyBorder="1" applyAlignment="1" applyProtection="1">
      <alignment horizontal="center" vertical="center" wrapText="1"/>
      <protection hidden="1"/>
    </xf>
    <xf numFmtId="0" fontId="24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0" fontId="24" fillId="0" borderId="20" xfId="0" applyFont="1" applyFill="1" applyBorder="1" applyAlignment="1" applyProtection="1">
      <alignment horizontal="center" vertical="center" wrapText="1"/>
      <protection hidden="1"/>
    </xf>
    <xf numFmtId="176" fontId="24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24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21" xfId="0" applyFont="1" applyFill="1" applyBorder="1" applyAlignment="1" applyProtection="1">
      <alignment horizontal="center" vertical="center" wrapText="1"/>
      <protection hidden="1"/>
    </xf>
    <xf numFmtId="0" fontId="24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2" xfId="0" applyFont="1" applyFill="1" applyBorder="1" applyAlignment="1" applyProtection="1">
      <alignment horizontal="center" vertical="center" wrapText="1"/>
      <protection hidden="1"/>
    </xf>
    <xf numFmtId="0" fontId="25" fillId="0" borderId="8" xfId="0" applyFont="1" applyFill="1" applyBorder="1" applyAlignment="1" applyProtection="1">
      <alignment horizontal="center" vertical="center" wrapText="1"/>
      <protection hidden="1"/>
    </xf>
    <xf numFmtId="176" fontId="7" fillId="0" borderId="9" xfId="0" applyNumberFormat="1" applyFont="1" applyFill="1" applyBorder="1" applyAlignment="1" applyProtection="1">
      <alignment horizontal="center" vertical="center" wrapText="1"/>
      <protection hidden="1"/>
    </xf>
    <xf numFmtId="176" fontId="24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Border="1" applyAlignment="1" applyProtection="1">
      <alignment horizontal="right" vertical="center" wrapText="1"/>
      <protection hidden="1"/>
    </xf>
    <xf numFmtId="0" fontId="27" fillId="0" borderId="0" xfId="0" applyFont="1" applyFill="1" applyBorder="1" applyAlignment="1" applyProtection="1">
      <alignment horizontal="right" vertical="center" wrapText="1"/>
      <protection hidden="1"/>
    </xf>
    <xf numFmtId="176" fontId="2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Alignment="1" applyProtection="1">
      <alignment horizontal="left" vertical="center" wrapText="1"/>
      <protection hidden="1"/>
    </xf>
    <xf numFmtId="176" fontId="19" fillId="0" borderId="0" xfId="0" applyNumberFormat="1" applyFont="1" applyFill="1" applyProtection="1">
      <alignment vertical="center"/>
    </xf>
    <xf numFmtId="0" fontId="28" fillId="0" borderId="0" xfId="0" applyFont="1">
      <alignment vertical="center"/>
    </xf>
    <xf numFmtId="0" fontId="19" fillId="0" borderId="0" xfId="0" applyFont="1" applyFill="1" applyProtection="1">
      <alignment vertical="center"/>
      <protection locked="0"/>
    </xf>
    <xf numFmtId="0" fontId="19" fillId="0" borderId="0" xfId="0" applyFont="1" applyFill="1" applyProtection="1">
      <alignment vertical="center"/>
      <protection locked="0" hidden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"/>
  <sheetViews>
    <sheetView tabSelected="1" zoomScale="145" zoomScaleNormal="145" workbookViewId="0">
      <selection activeCell="B3" sqref="B3:F3"/>
    </sheetView>
  </sheetViews>
  <sheetFormatPr defaultColWidth="9" defaultRowHeight="14.4"/>
  <cols>
    <col min="1" max="1" width="1.5" style="86" customWidth="1"/>
    <col min="2" max="2" width="10.8796296296296" style="86" customWidth="1"/>
    <col min="3" max="3" width="10.6296296296296" style="86" customWidth="1"/>
    <col min="4" max="4" width="25.6296296296296" style="86" customWidth="1"/>
    <col min="5" max="5" width="17.25" style="86" customWidth="1"/>
    <col min="6" max="6" width="16.8796296296296" style="86" customWidth="1"/>
    <col min="7" max="7" width="0.87962962962963" style="86" customWidth="1"/>
    <col min="8" max="8" width="11.8796296296296" style="86" customWidth="1"/>
    <col min="9" max="16384" width="9" style="86"/>
  </cols>
  <sheetData>
    <row r="1" spans="1:6">
      <c r="A1" s="87"/>
      <c r="B1" s="87"/>
      <c r="C1" s="87"/>
      <c r="D1" s="87"/>
      <c r="E1" s="87"/>
      <c r="F1" s="88"/>
    </row>
    <row r="2" ht="24.95" customHeight="1" spans="1:6">
      <c r="A2" s="87"/>
      <c r="B2" s="89" t="s">
        <v>0</v>
      </c>
      <c r="C2" s="89"/>
      <c r="D2" s="89"/>
      <c r="E2" s="89"/>
      <c r="F2" s="89"/>
    </row>
    <row r="3" ht="24.95" customHeight="1" spans="1:6">
      <c r="A3" s="87"/>
      <c r="B3" s="90" t="s">
        <v>1</v>
      </c>
      <c r="C3" s="90"/>
      <c r="D3" s="90"/>
      <c r="E3" s="90"/>
      <c r="F3" s="90"/>
    </row>
    <row r="4" s="85" customFormat="1" ht="35.1" customHeight="1" spans="1:6">
      <c r="A4" s="91"/>
      <c r="B4" s="92" t="s">
        <v>2</v>
      </c>
      <c r="C4" s="93" t="s">
        <v>3</v>
      </c>
      <c r="D4" s="93" t="s">
        <v>4</v>
      </c>
      <c r="E4" s="94" t="s">
        <v>5</v>
      </c>
      <c r="F4" s="95" t="s">
        <v>6</v>
      </c>
    </row>
    <row r="5" s="85" customFormat="1" ht="35.1" customHeight="1" spans="1:9">
      <c r="A5" s="91"/>
      <c r="B5" s="96">
        <v>1</v>
      </c>
      <c r="C5" s="97">
        <v>100</v>
      </c>
      <c r="D5" s="98" t="s">
        <v>7</v>
      </c>
      <c r="E5" s="99">
        <f>第100章!G12</f>
        <v>14413</v>
      </c>
      <c r="F5" s="100">
        <f>第100章!I12</f>
        <v>0</v>
      </c>
      <c r="I5" s="113"/>
    </row>
    <row r="6" s="85" customFormat="1" ht="35.1" customHeight="1" spans="1:6">
      <c r="A6" s="91"/>
      <c r="B6" s="96">
        <v>2</v>
      </c>
      <c r="C6" s="97">
        <v>400</v>
      </c>
      <c r="D6" s="98" t="s">
        <v>8</v>
      </c>
      <c r="E6" s="99">
        <f>第400章!G8</f>
        <v>610313</v>
      </c>
      <c r="F6" s="100">
        <f>第400章!I8</f>
        <v>0</v>
      </c>
    </row>
    <row r="7" s="85" customFormat="1" ht="35.1" customHeight="1" spans="1:6">
      <c r="A7" s="91"/>
      <c r="B7" s="96">
        <v>3</v>
      </c>
      <c r="C7" s="101" t="s">
        <v>9</v>
      </c>
      <c r="D7" s="98"/>
      <c r="E7" s="99">
        <f>SUM(E5:E6)</f>
        <v>624726</v>
      </c>
      <c r="F7" s="100">
        <f>SUM(F5:F6)</f>
        <v>0</v>
      </c>
    </row>
    <row r="8" s="85" customFormat="1" ht="35.1" customHeight="1" spans="1:10">
      <c r="A8" s="91"/>
      <c r="B8" s="102">
        <v>4</v>
      </c>
      <c r="C8" s="103" t="s">
        <v>10</v>
      </c>
      <c r="D8" s="104"/>
      <c r="E8" s="105">
        <f>E7</f>
        <v>624726</v>
      </c>
      <c r="F8" s="106">
        <f>F7</f>
        <v>0</v>
      </c>
      <c r="I8" s="114"/>
      <c r="J8" s="111"/>
    </row>
    <row r="9" s="85" customFormat="1" ht="17.4" spans="1:7">
      <c r="A9" s="91"/>
      <c r="B9" s="107"/>
      <c r="C9" s="108"/>
      <c r="D9" s="108"/>
      <c r="E9" s="109"/>
      <c r="F9" s="110"/>
      <c r="G9" s="111"/>
    </row>
    <row r="10" s="85" customFormat="1" ht="20.4" spans="5:8">
      <c r="E10" s="112"/>
      <c r="H10" s="111"/>
    </row>
    <row r="11" s="85" customFormat="1" ht="17.4" spans="6:6">
      <c r="F11" s="111"/>
    </row>
    <row r="12" s="85" customFormat="1" ht="17.4"/>
  </sheetData>
  <sheetProtection password="CA0C" sheet="1" objects="1"/>
  <mergeCells count="5">
    <mergeCell ref="B2:F2"/>
    <mergeCell ref="B3:F3"/>
    <mergeCell ref="C7:D7"/>
    <mergeCell ref="C8:D8"/>
    <mergeCell ref="B9:D9"/>
  </mergeCells>
  <pageMargins left="0.751388888888889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12"/>
  <sheetViews>
    <sheetView zoomScale="145" zoomScaleNormal="145" workbookViewId="0">
      <selection activeCell="H8" sqref="H8"/>
    </sheetView>
  </sheetViews>
  <sheetFormatPr defaultColWidth="9" defaultRowHeight="14.4"/>
  <cols>
    <col min="1" max="1" width="0.87962962962963" style="60" customWidth="1"/>
    <col min="2" max="2" width="7.62962962962963" style="16" customWidth="1"/>
    <col min="3" max="3" width="30.6296296296296" style="16" customWidth="1"/>
    <col min="4" max="5" width="6.62962962962963" style="16" customWidth="1"/>
    <col min="6" max="7" width="9.62962962962963" style="16" customWidth="1"/>
    <col min="8" max="8" width="9.62962962962963" style="61" customWidth="1"/>
    <col min="9" max="9" width="9.62962962962963" style="16" customWidth="1"/>
    <col min="10" max="10" width="0.87962962962963" style="60" customWidth="1"/>
    <col min="11" max="16384" width="9" style="60"/>
  </cols>
  <sheetData>
    <row r="1" s="57" customFormat="1" ht="24.95" customHeight="1" spans="2:9">
      <c r="B1" s="18" t="s">
        <v>11</v>
      </c>
      <c r="C1" s="18"/>
      <c r="D1" s="18"/>
      <c r="E1" s="18"/>
      <c r="F1" s="18"/>
      <c r="G1" s="19"/>
      <c r="H1" s="18"/>
      <c r="I1" s="18"/>
    </row>
    <row r="2" s="58" customFormat="1" ht="20.1" customHeight="1" spans="2:9">
      <c r="B2" s="21" t="str">
        <f>汇总!B3</f>
        <v>项目名称：桥梁维修加固工程（伸缩缝胶条更换）</v>
      </c>
      <c r="C2" s="21"/>
      <c r="D2" s="21"/>
      <c r="E2" s="21"/>
      <c r="F2" s="21"/>
      <c r="G2" s="21"/>
      <c r="H2" s="21"/>
      <c r="I2" s="21"/>
    </row>
    <row r="3" s="58" customFormat="1" ht="24.95" customHeight="1" spans="2:9">
      <c r="B3" s="23" t="s">
        <v>12</v>
      </c>
      <c r="C3" s="24"/>
      <c r="D3" s="24"/>
      <c r="E3" s="24"/>
      <c r="F3" s="24"/>
      <c r="G3" s="24"/>
      <c r="H3" s="24"/>
      <c r="I3" s="51"/>
    </row>
    <row r="4" s="59" customFormat="1" ht="20.1" customHeight="1" spans="2:9">
      <c r="B4" s="26" t="s">
        <v>13</v>
      </c>
      <c r="C4" s="62"/>
      <c r="D4" s="28" t="s">
        <v>14</v>
      </c>
      <c r="E4" s="28" t="s">
        <v>15</v>
      </c>
      <c r="F4" s="29" t="s">
        <v>16</v>
      </c>
      <c r="G4" s="30"/>
      <c r="H4" s="28" t="s">
        <v>17</v>
      </c>
      <c r="I4" s="52"/>
    </row>
    <row r="5" s="59" customFormat="1" ht="20.1" customHeight="1" spans="2:10">
      <c r="B5" s="26"/>
      <c r="C5" s="63"/>
      <c r="D5" s="28"/>
      <c r="E5" s="28"/>
      <c r="F5" s="29" t="s">
        <v>18</v>
      </c>
      <c r="G5" s="30" t="s">
        <v>19</v>
      </c>
      <c r="H5" s="64" t="s">
        <v>18</v>
      </c>
      <c r="I5" s="53" t="s">
        <v>19</v>
      </c>
      <c r="J5"/>
    </row>
    <row r="6" s="59" customFormat="1" ht="24.95" customHeight="1" spans="2:10">
      <c r="B6" s="65" t="s">
        <v>20</v>
      </c>
      <c r="C6" s="66" t="s">
        <v>21</v>
      </c>
      <c r="D6" s="66"/>
      <c r="E6" s="67"/>
      <c r="F6" s="68"/>
      <c r="G6" s="69"/>
      <c r="H6" s="70"/>
      <c r="I6" s="83"/>
      <c r="J6"/>
    </row>
    <row r="7" s="59" customFormat="1" ht="24.95" customHeight="1" spans="2:10">
      <c r="B7" s="71" t="s">
        <v>22</v>
      </c>
      <c r="C7" s="67" t="s">
        <v>23</v>
      </c>
      <c r="D7" s="67" t="s">
        <v>24</v>
      </c>
      <c r="E7" s="72">
        <v>1</v>
      </c>
      <c r="F7" s="72">
        <v>1823</v>
      </c>
      <c r="G7" s="73">
        <v>1823</v>
      </c>
      <c r="H7" s="70"/>
      <c r="I7" s="55">
        <f>ROUND(H7*E7,0)</f>
        <v>0</v>
      </c>
      <c r="J7"/>
    </row>
    <row r="8" s="59" customFormat="1" ht="24.95" customHeight="1" spans="2:10">
      <c r="B8" s="74" t="s">
        <v>25</v>
      </c>
      <c r="C8" s="67" t="s">
        <v>26</v>
      </c>
      <c r="D8" s="67" t="s">
        <v>24</v>
      </c>
      <c r="E8" s="72">
        <v>1</v>
      </c>
      <c r="F8" s="72">
        <v>2500</v>
      </c>
      <c r="G8" s="73">
        <v>2500</v>
      </c>
      <c r="H8" s="75"/>
      <c r="I8" s="55">
        <f>ROUND(H8*E8,0)</f>
        <v>0</v>
      </c>
      <c r="J8"/>
    </row>
    <row r="9" s="59" customFormat="1" ht="24.95" customHeight="1" spans="2:10">
      <c r="B9" s="74" t="s">
        <v>27</v>
      </c>
      <c r="C9" s="67" t="s">
        <v>28</v>
      </c>
      <c r="D9" s="67" t="s">
        <v>24</v>
      </c>
      <c r="E9" s="72">
        <v>1</v>
      </c>
      <c r="F9" s="72">
        <v>936</v>
      </c>
      <c r="G9" s="73">
        <v>936</v>
      </c>
      <c r="H9" s="75"/>
      <c r="I9" s="55">
        <f>ROUND(H9*E9,0)</f>
        <v>0</v>
      </c>
      <c r="J9"/>
    </row>
    <row r="10" s="59" customFormat="1" ht="24.95" customHeight="1" spans="2:10">
      <c r="B10" s="74" t="s">
        <v>29</v>
      </c>
      <c r="C10" s="66" t="s">
        <v>30</v>
      </c>
      <c r="D10" s="67"/>
      <c r="E10" s="67"/>
      <c r="F10" s="76"/>
      <c r="G10" s="77"/>
      <c r="H10" s="75"/>
      <c r="I10" s="55"/>
      <c r="J10"/>
    </row>
    <row r="11" s="59" customFormat="1" ht="24.95" customHeight="1" spans="2:10">
      <c r="B11" s="74" t="s">
        <v>31</v>
      </c>
      <c r="C11" s="67" t="s">
        <v>32</v>
      </c>
      <c r="D11" s="67" t="s">
        <v>24</v>
      </c>
      <c r="E11" s="72">
        <v>1</v>
      </c>
      <c r="F11" s="72">
        <v>9154</v>
      </c>
      <c r="G11" s="73">
        <v>9154</v>
      </c>
      <c r="H11" s="75"/>
      <c r="I11" s="55">
        <f>ROUND(H11*E11,0)</f>
        <v>0</v>
      </c>
      <c r="J11"/>
    </row>
    <row r="12" s="59" customFormat="1" ht="24.95" customHeight="1" spans="2:9">
      <c r="B12" s="78" t="s">
        <v>33</v>
      </c>
      <c r="C12" s="79"/>
      <c r="D12" s="79"/>
      <c r="E12" s="80"/>
      <c r="F12" s="80"/>
      <c r="G12" s="81">
        <f>ROUND(SUM(G6:G11),0)</f>
        <v>14413</v>
      </c>
      <c r="H12" s="82"/>
      <c r="I12" s="84">
        <f>ROUND(SUM(I6:I11),0)</f>
        <v>0</v>
      </c>
    </row>
  </sheetData>
  <sheetProtection password="CA0C" sheet="1" objects="1"/>
  <autoFilter ref="C1:C12">
    <extLst/>
  </autoFilter>
  <mergeCells count="10">
    <mergeCell ref="B1:I1"/>
    <mergeCell ref="B2:I2"/>
    <mergeCell ref="B3:I3"/>
    <mergeCell ref="F4:G4"/>
    <mergeCell ref="H4:I4"/>
    <mergeCell ref="B12:E12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8"/>
  <sheetViews>
    <sheetView zoomScale="145" zoomScaleNormal="145" workbookViewId="0">
      <selection activeCell="H6" sqref="H6"/>
    </sheetView>
  </sheetViews>
  <sheetFormatPr defaultColWidth="9" defaultRowHeight="14.4" outlineLevelRow="7"/>
  <cols>
    <col min="1" max="1" width="0.87962962962963" style="15" customWidth="1"/>
    <col min="2" max="2" width="7.62962962962963" style="16" customWidth="1"/>
    <col min="3" max="3" width="30.6296296296296" style="16" customWidth="1"/>
    <col min="4" max="5" width="6.62962962962963" style="16" customWidth="1"/>
    <col min="6" max="7" width="9.62962962962963" style="16" customWidth="1"/>
    <col min="8" max="8" width="9.62962962962963" style="17" customWidth="1"/>
    <col min="9" max="9" width="9.62962962962963" style="16" customWidth="1"/>
    <col min="10" max="10" width="0.87962962962963" style="15" customWidth="1"/>
    <col min="11" max="16384" width="9" style="15"/>
  </cols>
  <sheetData>
    <row r="1" s="12" customFormat="1" ht="24.95" customHeight="1" spans="2:9">
      <c r="B1" s="18" t="s">
        <v>11</v>
      </c>
      <c r="C1" s="18"/>
      <c r="D1" s="18"/>
      <c r="E1" s="18"/>
      <c r="F1" s="18"/>
      <c r="G1" s="19"/>
      <c r="H1" s="20"/>
      <c r="I1" s="18"/>
    </row>
    <row r="2" s="13" customFormat="1" ht="20.1" customHeight="1" spans="2:9">
      <c r="B2" s="21" t="str">
        <f>汇总!B3</f>
        <v>项目名称：桥梁维修加固工程（伸缩缝胶条更换）</v>
      </c>
      <c r="C2" s="21"/>
      <c r="D2" s="21"/>
      <c r="E2" s="21"/>
      <c r="F2" s="21"/>
      <c r="G2" s="21"/>
      <c r="H2" s="22"/>
      <c r="I2" s="21"/>
    </row>
    <row r="3" s="13" customFormat="1" ht="24.95" customHeight="1" spans="2:9">
      <c r="B3" s="23" t="s">
        <v>34</v>
      </c>
      <c r="C3" s="24"/>
      <c r="D3" s="24"/>
      <c r="E3" s="24"/>
      <c r="F3" s="24"/>
      <c r="G3" s="24"/>
      <c r="H3" s="25"/>
      <c r="I3" s="51"/>
    </row>
    <row r="4" s="14" customFormat="1" ht="20.1" customHeight="1" spans="2:9">
      <c r="B4" s="26" t="s">
        <v>13</v>
      </c>
      <c r="C4" s="27" t="s">
        <v>35</v>
      </c>
      <c r="D4" s="28" t="s">
        <v>14</v>
      </c>
      <c r="E4" s="28" t="s">
        <v>15</v>
      </c>
      <c r="F4" s="29" t="s">
        <v>16</v>
      </c>
      <c r="G4" s="30"/>
      <c r="H4" s="31" t="s">
        <v>17</v>
      </c>
      <c r="I4" s="52"/>
    </row>
    <row r="5" s="14" customFormat="1" ht="20.1" customHeight="1" spans="2:10">
      <c r="B5" s="26"/>
      <c r="C5" s="32"/>
      <c r="D5" s="28"/>
      <c r="E5" s="28"/>
      <c r="F5" s="29" t="s">
        <v>18</v>
      </c>
      <c r="G5" s="30" t="s">
        <v>19</v>
      </c>
      <c r="H5" s="33" t="s">
        <v>18</v>
      </c>
      <c r="I5" s="53" t="s">
        <v>19</v>
      </c>
      <c r="J5" s="15"/>
    </row>
    <row r="6" s="14" customFormat="1" ht="20.1" customHeight="1" spans="2:10">
      <c r="B6" s="34" t="s">
        <v>36</v>
      </c>
      <c r="C6" s="35" t="s">
        <v>37</v>
      </c>
      <c r="D6" s="36"/>
      <c r="E6" s="37"/>
      <c r="F6" s="38"/>
      <c r="G6" s="39"/>
      <c r="H6" s="40"/>
      <c r="I6" s="54"/>
      <c r="J6" s="15"/>
    </row>
    <row r="7" s="14" customFormat="1" ht="20.1" customHeight="1" spans="2:10">
      <c r="B7" s="41" t="s">
        <v>38</v>
      </c>
      <c r="C7" s="42" t="s">
        <v>39</v>
      </c>
      <c r="D7" s="37" t="s">
        <v>40</v>
      </c>
      <c r="E7" s="43">
        <v>5302</v>
      </c>
      <c r="F7" s="43">
        <v>115.11</v>
      </c>
      <c r="G7" s="43">
        <v>610313</v>
      </c>
      <c r="H7" s="40"/>
      <c r="I7" s="55">
        <f>ROUND(H7*E7,0)</f>
        <v>0</v>
      </c>
      <c r="J7" s="15"/>
    </row>
    <row r="8" s="14" customFormat="1" ht="24.95" customHeight="1" spans="2:9">
      <c r="B8" s="44" t="s">
        <v>41</v>
      </c>
      <c r="C8" s="45"/>
      <c r="D8" s="46"/>
      <c r="E8" s="47"/>
      <c r="F8" s="48"/>
      <c r="G8" s="49">
        <f>ROUND(SUM(G6:G7),0)</f>
        <v>610313</v>
      </c>
      <c r="H8" s="50"/>
      <c r="I8" s="56">
        <f>ROUND(SUM(I6:I7),0)</f>
        <v>0</v>
      </c>
    </row>
  </sheetData>
  <sheetProtection password="CA0C" sheet="1" objects="1"/>
  <autoFilter ref="D1:D8">
    <extLst/>
  </autoFilter>
  <mergeCells count="10">
    <mergeCell ref="B1:I1"/>
    <mergeCell ref="B2:I2"/>
    <mergeCell ref="B3:I3"/>
    <mergeCell ref="F4:G4"/>
    <mergeCell ref="H4:I4"/>
    <mergeCell ref="B8:E8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L14" sqref="L14"/>
    </sheetView>
  </sheetViews>
  <sheetFormatPr defaultColWidth="9" defaultRowHeight="14.4" outlineLevelCol="7"/>
  <cols>
    <col min="1" max="1" width="5.62962962962963" style="1" customWidth="1"/>
    <col min="2" max="2" width="15.75" style="1" customWidth="1"/>
    <col min="3" max="3" width="66" style="1" customWidth="1"/>
    <col min="4" max="4" width="5.37962962962963" style="1" customWidth="1"/>
    <col min="5" max="5" width="9.12962962962963" style="1" customWidth="1"/>
    <col min="6" max="7" width="12.3796296296296" style="1" customWidth="1"/>
    <col min="8" max="8" width="29.75" style="1" customWidth="1"/>
    <col min="9" max="16384" width="9" style="1"/>
  </cols>
  <sheetData>
    <row r="1" ht="24.95" customHeight="1" spans="1:8">
      <c r="A1" s="2" t="s">
        <v>42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2</v>
      </c>
      <c r="B2" s="3" t="s">
        <v>43</v>
      </c>
      <c r="C2" s="3" t="s">
        <v>44</v>
      </c>
      <c r="D2" s="3" t="s">
        <v>14</v>
      </c>
      <c r="E2" s="3" t="s">
        <v>15</v>
      </c>
      <c r="F2" s="4" t="s">
        <v>45</v>
      </c>
      <c r="G2" s="4" t="s">
        <v>46</v>
      </c>
      <c r="H2" s="3" t="s">
        <v>47</v>
      </c>
    </row>
    <row r="3" ht="24.95" customHeight="1" spans="1:8">
      <c r="A3" s="5">
        <v>1</v>
      </c>
      <c r="B3" s="6" t="s">
        <v>48</v>
      </c>
      <c r="C3" s="7" t="s">
        <v>49</v>
      </c>
      <c r="D3" s="5" t="s">
        <v>50</v>
      </c>
      <c r="E3" s="5">
        <f>1666*25</f>
        <v>41650</v>
      </c>
      <c r="F3" s="5" t="s">
        <v>51</v>
      </c>
      <c r="G3" s="5"/>
      <c r="H3" s="5" t="s">
        <v>52</v>
      </c>
    </row>
    <row r="4" ht="24.95" customHeight="1" spans="1:8">
      <c r="A4" s="5">
        <v>2</v>
      </c>
      <c r="B4" s="6" t="s">
        <v>53</v>
      </c>
      <c r="C4" s="7" t="s">
        <v>49</v>
      </c>
      <c r="D4" s="8" t="s">
        <v>50</v>
      </c>
      <c r="E4" s="5">
        <f>695*25</f>
        <v>17375</v>
      </c>
      <c r="F4" s="5" t="s">
        <v>51</v>
      </c>
      <c r="G4" s="5"/>
      <c r="H4" s="5" t="s">
        <v>52</v>
      </c>
    </row>
    <row r="5" ht="24.95" customHeight="1" spans="1:8">
      <c r="A5" s="5">
        <v>3</v>
      </c>
      <c r="B5" s="9" t="s">
        <v>54</v>
      </c>
      <c r="C5" s="10" t="s">
        <v>55</v>
      </c>
      <c r="D5" s="8" t="s">
        <v>50</v>
      </c>
      <c r="E5" s="8">
        <f>3265*36</f>
        <v>117540</v>
      </c>
      <c r="F5" s="8" t="s">
        <v>51</v>
      </c>
      <c r="G5" s="8"/>
      <c r="H5" s="8" t="s">
        <v>52</v>
      </c>
    </row>
    <row r="6" ht="24.95" customHeight="1" spans="1:8">
      <c r="A6" s="5">
        <v>4</v>
      </c>
      <c r="B6" s="6" t="s">
        <v>56</v>
      </c>
      <c r="C6" s="7" t="s">
        <v>49</v>
      </c>
      <c r="D6" s="5" t="s">
        <v>50</v>
      </c>
      <c r="E6" s="5">
        <f>5382*25</f>
        <v>134550</v>
      </c>
      <c r="F6" s="5" t="s">
        <v>51</v>
      </c>
      <c r="G6" s="5"/>
      <c r="H6" s="5" t="s">
        <v>52</v>
      </c>
    </row>
    <row r="7" ht="24.95" customHeight="1" spans="1:8">
      <c r="A7" s="5">
        <v>5</v>
      </c>
      <c r="B7" s="6" t="s">
        <v>57</v>
      </c>
      <c r="C7" s="7" t="s">
        <v>55</v>
      </c>
      <c r="D7" s="5" t="s">
        <v>50</v>
      </c>
      <c r="E7" s="11">
        <f>4658*36</f>
        <v>167688</v>
      </c>
      <c r="F7" s="5" t="s">
        <v>51</v>
      </c>
      <c r="G7" s="5"/>
      <c r="H7" s="5" t="s">
        <v>52</v>
      </c>
    </row>
    <row r="8" ht="24.95" customHeight="1" spans="1:8">
      <c r="A8" s="5">
        <v>6</v>
      </c>
      <c r="B8" s="9" t="s">
        <v>58</v>
      </c>
      <c r="C8" s="10" t="s">
        <v>49</v>
      </c>
      <c r="D8" s="8" t="s">
        <v>50</v>
      </c>
      <c r="E8" s="8">
        <f>5553*25</f>
        <v>138825</v>
      </c>
      <c r="F8" s="8" t="s">
        <v>51</v>
      </c>
      <c r="G8" s="8"/>
      <c r="H8" s="8" t="s">
        <v>52</v>
      </c>
    </row>
    <row r="9" ht="24.95" customHeight="1" spans="1:8">
      <c r="A9" s="5">
        <v>7</v>
      </c>
      <c r="B9" s="9" t="s">
        <v>59</v>
      </c>
      <c r="C9" s="10" t="s">
        <v>60</v>
      </c>
      <c r="D9" s="5" t="s">
        <v>50</v>
      </c>
      <c r="E9" s="8">
        <f>498*36</f>
        <v>17928</v>
      </c>
      <c r="F9" s="8" t="s">
        <v>51</v>
      </c>
      <c r="G9" s="8"/>
      <c r="H9" s="8" t="s">
        <v>52</v>
      </c>
    </row>
    <row r="10" ht="24.95" customHeight="1" spans="1:8">
      <c r="A10" s="5">
        <v>8</v>
      </c>
      <c r="B10" s="6" t="s">
        <v>61</v>
      </c>
      <c r="C10" s="7" t="s">
        <v>49</v>
      </c>
      <c r="D10" s="5" t="s">
        <v>50</v>
      </c>
      <c r="E10" s="5">
        <f>1474*25</f>
        <v>36850</v>
      </c>
      <c r="F10" s="5" t="s">
        <v>51</v>
      </c>
      <c r="G10" s="5"/>
      <c r="H10" s="5" t="s">
        <v>52</v>
      </c>
    </row>
    <row r="11" ht="24.95" customHeight="1" spans="1:8">
      <c r="A11" s="5">
        <v>9</v>
      </c>
      <c r="B11" s="6" t="s">
        <v>62</v>
      </c>
      <c r="C11" s="7" t="s">
        <v>63</v>
      </c>
      <c r="D11" s="5" t="s">
        <v>50</v>
      </c>
      <c r="E11" s="5">
        <f>412*49</f>
        <v>20188</v>
      </c>
      <c r="F11" s="5" t="s">
        <v>51</v>
      </c>
      <c r="G11" s="5"/>
      <c r="H11" s="5" t="s">
        <v>52</v>
      </c>
    </row>
    <row r="12" ht="24.95" customHeight="1" spans="1:8">
      <c r="A12" s="5">
        <v>10</v>
      </c>
      <c r="B12" s="8" t="s">
        <v>64</v>
      </c>
      <c r="C12" s="10" t="s">
        <v>65</v>
      </c>
      <c r="D12" s="8" t="s">
        <v>66</v>
      </c>
      <c r="E12" s="8">
        <v>12974</v>
      </c>
      <c r="F12" s="8" t="s">
        <v>65</v>
      </c>
      <c r="G12" s="8"/>
      <c r="H12" s="8"/>
    </row>
    <row r="13" ht="35.1" customHeight="1" spans="1:8">
      <c r="A13" s="5">
        <v>11</v>
      </c>
      <c r="B13" s="5" t="s">
        <v>67</v>
      </c>
      <c r="C13" s="7" t="s">
        <v>68</v>
      </c>
      <c r="D13" s="5" t="s">
        <v>50</v>
      </c>
      <c r="E13" s="5">
        <v>348</v>
      </c>
      <c r="F13" s="5" t="s">
        <v>69</v>
      </c>
      <c r="G13" s="5"/>
      <c r="H13" s="5" t="s">
        <v>70</v>
      </c>
    </row>
    <row r="14" ht="35.1" customHeight="1" spans="1:8">
      <c r="A14" s="5">
        <v>12</v>
      </c>
      <c r="B14" s="5" t="s">
        <v>71</v>
      </c>
      <c r="C14" s="7" t="s">
        <v>72</v>
      </c>
      <c r="D14" s="5" t="s">
        <v>50</v>
      </c>
      <c r="E14" s="5">
        <v>11</v>
      </c>
      <c r="F14" s="5" t="s">
        <v>73</v>
      </c>
      <c r="G14" s="5"/>
      <c r="H14" s="5" t="s">
        <v>74</v>
      </c>
    </row>
    <row r="15" ht="35.1" customHeight="1" spans="1:8">
      <c r="A15" s="5">
        <v>13</v>
      </c>
      <c r="B15" s="8" t="s">
        <v>75</v>
      </c>
      <c r="C15" s="10" t="s">
        <v>76</v>
      </c>
      <c r="D15" s="8" t="s">
        <v>50</v>
      </c>
      <c r="E15" s="8">
        <v>814</v>
      </c>
      <c r="F15" s="8" t="s">
        <v>69</v>
      </c>
      <c r="G15" s="8"/>
      <c r="H15" s="8" t="s">
        <v>70</v>
      </c>
    </row>
    <row r="16" ht="35.1" customHeight="1" spans="1:8">
      <c r="A16" s="5">
        <v>14</v>
      </c>
      <c r="B16" s="5" t="s">
        <v>77</v>
      </c>
      <c r="C16" s="7" t="s">
        <v>78</v>
      </c>
      <c r="D16" s="5" t="s">
        <v>50</v>
      </c>
      <c r="E16" s="5">
        <v>72</v>
      </c>
      <c r="F16" s="5" t="s">
        <v>79</v>
      </c>
      <c r="G16" s="5"/>
      <c r="H16" s="5" t="s">
        <v>80</v>
      </c>
    </row>
    <row r="17" ht="35.1" customHeight="1" spans="1:8">
      <c r="A17" s="5">
        <v>15</v>
      </c>
      <c r="B17" s="8" t="s">
        <v>81</v>
      </c>
      <c r="C17" s="10" t="s">
        <v>82</v>
      </c>
      <c r="D17" s="8" t="s">
        <v>50</v>
      </c>
      <c r="E17" s="8">
        <v>187</v>
      </c>
      <c r="F17" s="8" t="s">
        <v>79</v>
      </c>
      <c r="G17" s="8"/>
      <c r="H17" s="8" t="s">
        <v>83</v>
      </c>
    </row>
    <row r="18" ht="35.1" customHeight="1" spans="1:8">
      <c r="A18" s="5">
        <v>16</v>
      </c>
      <c r="B18" s="5" t="s">
        <v>84</v>
      </c>
      <c r="C18" s="7" t="s">
        <v>85</v>
      </c>
      <c r="D18" s="5" t="s">
        <v>50</v>
      </c>
      <c r="E18" s="5">
        <v>3</v>
      </c>
      <c r="F18" s="5" t="s">
        <v>69</v>
      </c>
      <c r="G18" s="5"/>
      <c r="H18" s="5" t="s">
        <v>70</v>
      </c>
    </row>
    <row r="19" ht="35.1" customHeight="1" spans="1:8">
      <c r="A19" s="5">
        <v>17</v>
      </c>
      <c r="B19" s="5" t="s">
        <v>86</v>
      </c>
      <c r="C19" s="7" t="s">
        <v>76</v>
      </c>
      <c r="D19" s="5" t="s">
        <v>50</v>
      </c>
      <c r="E19" s="5">
        <v>221</v>
      </c>
      <c r="F19" s="5" t="s">
        <v>69</v>
      </c>
      <c r="G19" s="5"/>
      <c r="H19" s="5" t="s">
        <v>70</v>
      </c>
    </row>
    <row r="20" ht="35.1" customHeight="1" spans="1:8">
      <c r="A20" s="5">
        <v>18</v>
      </c>
      <c r="B20" s="5" t="s">
        <v>87</v>
      </c>
      <c r="C20" s="7" t="s">
        <v>85</v>
      </c>
      <c r="D20" s="5" t="s">
        <v>50</v>
      </c>
      <c r="E20" s="5">
        <v>198</v>
      </c>
      <c r="F20" s="5" t="s">
        <v>69</v>
      </c>
      <c r="G20" s="5"/>
      <c r="H20" s="5" t="s">
        <v>70</v>
      </c>
    </row>
    <row r="21" ht="35.1" customHeight="1" spans="1:8">
      <c r="A21" s="5">
        <v>19</v>
      </c>
      <c r="B21" s="5" t="s">
        <v>88</v>
      </c>
      <c r="C21" s="7" t="s">
        <v>78</v>
      </c>
      <c r="D21" s="5" t="s">
        <v>50</v>
      </c>
      <c r="E21" s="5">
        <v>176</v>
      </c>
      <c r="F21" s="5" t="s">
        <v>79</v>
      </c>
      <c r="G21" s="5"/>
      <c r="H21" s="5" t="s">
        <v>89</v>
      </c>
    </row>
    <row r="22" ht="35.1" customHeight="1" spans="1:8">
      <c r="A22" s="5">
        <v>20</v>
      </c>
      <c r="B22" s="8" t="s">
        <v>90</v>
      </c>
      <c r="C22" s="10" t="s">
        <v>91</v>
      </c>
      <c r="D22" s="8" t="s">
        <v>50</v>
      </c>
      <c r="E22" s="8">
        <v>29</v>
      </c>
      <c r="F22" s="8" t="s">
        <v>92</v>
      </c>
      <c r="G22" s="8"/>
      <c r="H22" s="8" t="s">
        <v>93</v>
      </c>
    </row>
    <row r="23" ht="35.1" customHeight="1" spans="1:8">
      <c r="A23" s="5">
        <v>21</v>
      </c>
      <c r="B23" s="5" t="s">
        <v>94</v>
      </c>
      <c r="C23" s="7" t="s">
        <v>95</v>
      </c>
      <c r="D23" s="5" t="s">
        <v>50</v>
      </c>
      <c r="E23" s="5">
        <v>738</v>
      </c>
      <c r="F23" s="5" t="s">
        <v>69</v>
      </c>
      <c r="G23" s="5"/>
      <c r="H23" s="5" t="s">
        <v>70</v>
      </c>
    </row>
    <row r="24" ht="35.1" customHeight="1" spans="1:8">
      <c r="A24" s="5">
        <v>22</v>
      </c>
      <c r="B24" s="5" t="s">
        <v>96</v>
      </c>
      <c r="C24" s="7" t="s">
        <v>97</v>
      </c>
      <c r="D24" s="5" t="s">
        <v>50</v>
      </c>
      <c r="E24" s="5">
        <v>128</v>
      </c>
      <c r="F24" s="5" t="s">
        <v>79</v>
      </c>
      <c r="G24" s="5"/>
      <c r="H24" s="5" t="s">
        <v>83</v>
      </c>
    </row>
    <row r="25" ht="35.1" customHeight="1" spans="1:8">
      <c r="A25" s="5">
        <v>23</v>
      </c>
      <c r="B25" s="5" t="s">
        <v>98</v>
      </c>
      <c r="C25" s="7" t="s">
        <v>99</v>
      </c>
      <c r="D25" s="5" t="s">
        <v>50</v>
      </c>
      <c r="E25" s="5">
        <v>3954</v>
      </c>
      <c r="F25" s="5" t="s">
        <v>100</v>
      </c>
      <c r="G25" s="5"/>
      <c r="H25" s="5" t="s">
        <v>101</v>
      </c>
    </row>
    <row r="26" ht="35.1" customHeight="1" spans="1:8">
      <c r="A26" s="5">
        <v>24</v>
      </c>
      <c r="B26" s="8" t="s">
        <v>102</v>
      </c>
      <c r="C26" s="10" t="s">
        <v>103</v>
      </c>
      <c r="D26" s="8" t="s">
        <v>50</v>
      </c>
      <c r="E26" s="8">
        <v>189</v>
      </c>
      <c r="F26" s="8" t="s">
        <v>79</v>
      </c>
      <c r="G26" s="8"/>
      <c r="H26" s="8" t="s">
        <v>104</v>
      </c>
    </row>
    <row r="27" ht="35.1" customHeight="1" spans="1:8">
      <c r="A27" s="5">
        <v>25</v>
      </c>
      <c r="B27" s="5" t="s">
        <v>105</v>
      </c>
      <c r="C27" s="7" t="s">
        <v>99</v>
      </c>
      <c r="D27" s="5" t="s">
        <v>50</v>
      </c>
      <c r="E27" s="5">
        <v>4706</v>
      </c>
      <c r="F27" s="5" t="s">
        <v>100</v>
      </c>
      <c r="G27" s="5"/>
      <c r="H27" s="5" t="s">
        <v>106</v>
      </c>
    </row>
    <row r="28" ht="35.1" customHeight="1" spans="1:8">
      <c r="A28" s="5">
        <v>26</v>
      </c>
      <c r="B28" s="5" t="s">
        <v>107</v>
      </c>
      <c r="C28" s="7" t="s">
        <v>99</v>
      </c>
      <c r="D28" s="5" t="s">
        <v>50</v>
      </c>
      <c r="E28" s="5">
        <v>1057</v>
      </c>
      <c r="F28" s="5" t="s">
        <v>100</v>
      </c>
      <c r="G28" s="5"/>
      <c r="H28" s="5" t="s">
        <v>101</v>
      </c>
    </row>
    <row r="29" ht="35.1" customHeight="1" spans="1:8">
      <c r="A29" s="5">
        <v>27</v>
      </c>
      <c r="B29" s="5" t="s">
        <v>108</v>
      </c>
      <c r="C29" s="7" t="s">
        <v>109</v>
      </c>
      <c r="D29" s="5" t="s">
        <v>50</v>
      </c>
      <c r="E29" s="5">
        <v>554</v>
      </c>
      <c r="F29" s="5" t="s">
        <v>92</v>
      </c>
      <c r="G29" s="5"/>
      <c r="H29" s="5" t="s">
        <v>70</v>
      </c>
    </row>
    <row r="30" ht="35.1" customHeight="1" spans="1:8">
      <c r="A30" s="5">
        <v>28</v>
      </c>
      <c r="B30" s="5" t="s">
        <v>110</v>
      </c>
      <c r="C30" s="7" t="s">
        <v>111</v>
      </c>
      <c r="D30" s="5" t="s">
        <v>50</v>
      </c>
      <c r="E30" s="5">
        <v>448</v>
      </c>
      <c r="F30" s="5" t="s">
        <v>69</v>
      </c>
      <c r="G30" s="5"/>
      <c r="H30" s="5" t="s">
        <v>112</v>
      </c>
    </row>
    <row r="31" ht="35.1" customHeight="1" spans="1:8">
      <c r="A31" s="5">
        <v>29</v>
      </c>
      <c r="B31" s="5" t="s">
        <v>113</v>
      </c>
      <c r="C31" s="7" t="s">
        <v>114</v>
      </c>
      <c r="D31" s="5" t="s">
        <v>50</v>
      </c>
      <c r="E31" s="5">
        <v>313</v>
      </c>
      <c r="F31" s="5" t="s">
        <v>69</v>
      </c>
      <c r="G31" s="5"/>
      <c r="H31" s="5" t="s">
        <v>70</v>
      </c>
    </row>
    <row r="32" ht="35.1" customHeight="1" spans="1:8">
      <c r="A32" s="5">
        <v>30</v>
      </c>
      <c r="B32" s="5" t="s">
        <v>115</v>
      </c>
      <c r="C32" s="7" t="s">
        <v>116</v>
      </c>
      <c r="D32" s="5" t="s">
        <v>50</v>
      </c>
      <c r="E32" s="5">
        <v>401</v>
      </c>
      <c r="F32" s="5" t="s">
        <v>69</v>
      </c>
      <c r="G32" s="5"/>
      <c r="H32" s="5" t="s">
        <v>112</v>
      </c>
    </row>
    <row r="33" ht="35.1" customHeight="1" spans="1:8">
      <c r="A33" s="5">
        <v>31</v>
      </c>
      <c r="B33" s="8" t="s">
        <v>117</v>
      </c>
      <c r="C33" s="10" t="s">
        <v>118</v>
      </c>
      <c r="D33" s="8" t="s">
        <v>50</v>
      </c>
      <c r="E33" s="8">
        <v>65</v>
      </c>
      <c r="F33" s="8" t="s">
        <v>79</v>
      </c>
      <c r="G33" s="8"/>
      <c r="H33" s="8" t="s">
        <v>119</v>
      </c>
    </row>
    <row r="34" ht="35.1" customHeight="1" spans="1:8">
      <c r="A34" s="5">
        <v>32</v>
      </c>
      <c r="B34" s="5" t="s">
        <v>120</v>
      </c>
      <c r="C34" s="7" t="s">
        <v>121</v>
      </c>
      <c r="D34" s="5" t="s">
        <v>50</v>
      </c>
      <c r="E34" s="5">
        <v>93</v>
      </c>
      <c r="F34" s="5" t="s">
        <v>79</v>
      </c>
      <c r="G34" s="5"/>
      <c r="H34" s="5" t="s">
        <v>122</v>
      </c>
    </row>
    <row r="35" ht="35.1" customHeight="1" spans="1:8">
      <c r="A35" s="5">
        <v>33</v>
      </c>
      <c r="B35" s="5" t="s">
        <v>123</v>
      </c>
      <c r="C35" s="7" t="s">
        <v>82</v>
      </c>
      <c r="D35" s="5" t="s">
        <v>50</v>
      </c>
      <c r="E35" s="5">
        <v>48</v>
      </c>
      <c r="F35" s="5" t="s">
        <v>79</v>
      </c>
      <c r="G35" s="5"/>
      <c r="H35" s="5" t="s">
        <v>83</v>
      </c>
    </row>
    <row r="36" ht="35.1" customHeight="1" spans="1:8">
      <c r="A36" s="5">
        <v>34</v>
      </c>
      <c r="B36" s="5" t="s">
        <v>124</v>
      </c>
      <c r="C36" s="7" t="s">
        <v>111</v>
      </c>
      <c r="D36" s="5" t="s">
        <v>50</v>
      </c>
      <c r="E36" s="5">
        <v>29</v>
      </c>
      <c r="F36" s="5" t="s">
        <v>69</v>
      </c>
      <c r="G36" s="5"/>
      <c r="H36" s="5" t="s">
        <v>70</v>
      </c>
    </row>
    <row r="37" ht="35.1" customHeight="1" spans="1:8">
      <c r="A37" s="5">
        <v>35</v>
      </c>
      <c r="B37" s="5" t="s">
        <v>125</v>
      </c>
      <c r="C37" s="7" t="s">
        <v>109</v>
      </c>
      <c r="D37" s="5" t="s">
        <v>50</v>
      </c>
      <c r="E37" s="5">
        <v>277</v>
      </c>
      <c r="F37" s="5" t="s">
        <v>92</v>
      </c>
      <c r="G37" s="5"/>
      <c r="H37" s="5" t="s">
        <v>70</v>
      </c>
    </row>
  </sheetData>
  <autoFilter ref="B1:B37">
    <extLst/>
  </autoFilter>
  <mergeCells count="1">
    <mergeCell ref="A1:H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第100章</vt:lpstr>
      <vt:lpstr>第400章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华仔</cp:lastModifiedBy>
  <dcterms:created xsi:type="dcterms:W3CDTF">2018-02-27T11:14:00Z</dcterms:created>
  <cp:lastPrinted>2023-06-20T00:28:00Z</cp:lastPrinted>
  <dcterms:modified xsi:type="dcterms:W3CDTF">2023-06-28T03:01:27Z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FA748C0EDEA148018BD5E8C1E6293BFF_12</vt:lpwstr>
  </property>
</Properties>
</file>